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uhih.as\Desktop\76\"/>
    </mc:Choice>
  </mc:AlternateContent>
  <bookViews>
    <workbookView xWindow="-105" yWindow="-105" windowWidth="19425" windowHeight="10425"/>
  </bookViews>
  <sheets>
    <sheet name="Расходы" sheetId="1" r:id="rId1"/>
    <sheet name="Работы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1" l="1"/>
  <c r="E41" i="1"/>
  <c r="E40" i="1"/>
  <c r="E14" i="1" l="1"/>
  <c r="D43" i="1"/>
  <c r="E43" i="1" s="1"/>
  <c r="E27" i="1"/>
  <c r="E26" i="1"/>
  <c r="E16" i="1" l="1"/>
  <c r="E15" i="1"/>
  <c r="E12" i="1"/>
  <c r="E11" i="1"/>
  <c r="E6" i="1" l="1"/>
  <c r="E5" i="1"/>
  <c r="E38" i="1"/>
  <c r="E36" i="1"/>
  <c r="E35" i="1"/>
  <c r="E33" i="1"/>
  <c r="E32" i="1"/>
  <c r="E17" i="1"/>
  <c r="E18" i="1"/>
  <c r="E22" i="1"/>
  <c r="E21" i="1"/>
  <c r="E20" i="1"/>
  <c r="E13" i="1"/>
  <c r="E44" i="1" l="1"/>
  <c r="E45" i="1" s="1"/>
</calcChain>
</file>

<file path=xl/sharedStrings.xml><?xml version="1.0" encoding="utf-8"?>
<sst xmlns="http://schemas.openxmlformats.org/spreadsheetml/2006/main" count="190" uniqueCount="161">
  <si>
    <t>инструменты</t>
  </si>
  <si>
    <t>грабли веерные</t>
  </si>
  <si>
    <t>перчатки садовые с напылением</t>
  </si>
  <si>
    <t xml:space="preserve">опрыскиватель гардена </t>
  </si>
  <si>
    <t>аэратор игольчатый</t>
  </si>
  <si>
    <t>аэратор скарификатор</t>
  </si>
  <si>
    <t>материалы</t>
  </si>
  <si>
    <t>забор металлический для 76 дома</t>
  </si>
  <si>
    <t>180кг</t>
  </si>
  <si>
    <t>удобрение для газона по 5кг</t>
  </si>
  <si>
    <t>удобрение весеннее ОМУ</t>
  </si>
  <si>
    <t>удобрение осеннее ОМУ</t>
  </si>
  <si>
    <t>10кг</t>
  </si>
  <si>
    <t>удобрение летнее(азот, фосфор,калий)</t>
  </si>
  <si>
    <t>10меш</t>
  </si>
  <si>
    <t>зеленый дом green-ekb.ru</t>
  </si>
  <si>
    <t>доставку включил в камень</t>
  </si>
  <si>
    <t>камень щебень декор белый средняя</t>
  </si>
  <si>
    <t>500кг</t>
  </si>
  <si>
    <t>геотекстиль</t>
  </si>
  <si>
    <t>5шт</t>
  </si>
  <si>
    <t xml:space="preserve">в леруа коричнев 1.2 450р </t>
  </si>
  <si>
    <t>скобы крепежные</t>
  </si>
  <si>
    <t>6уп</t>
  </si>
  <si>
    <t>в леруа</t>
  </si>
  <si>
    <t>ампулы по 2мл</t>
  </si>
  <si>
    <t>гербицид для сорняков деймас</t>
  </si>
  <si>
    <t>мешки для мусора 240л</t>
  </si>
  <si>
    <t>петуния</t>
  </si>
  <si>
    <t>3кг</t>
  </si>
  <si>
    <t>леруа</t>
  </si>
  <si>
    <t>500мл 2222р в леруа</t>
  </si>
  <si>
    <t>гербицид для газона хакер</t>
  </si>
  <si>
    <t>10мл</t>
  </si>
  <si>
    <t>2,5гр</t>
  </si>
  <si>
    <t>10шт в уп</t>
  </si>
  <si>
    <t>Леруа артикул ЛМ90166737</t>
  </si>
  <si>
    <t>20шт в уп</t>
  </si>
  <si>
    <t>1.6*22м</t>
  </si>
  <si>
    <t xml:space="preserve">40*70 </t>
  </si>
  <si>
    <t>7цинерария</t>
  </si>
  <si>
    <t>6петуний</t>
  </si>
  <si>
    <t>60*60</t>
  </si>
  <si>
    <t>6петун</t>
  </si>
  <si>
    <t>5цинер</t>
  </si>
  <si>
    <t>центр клумба</t>
  </si>
  <si>
    <t>40 петуний</t>
  </si>
  <si>
    <t>цинерария</t>
  </si>
  <si>
    <t>квадратная клумба</t>
  </si>
  <si>
    <t>прямоугольная клумба</t>
  </si>
  <si>
    <t>центральная клумба</t>
  </si>
  <si>
    <t>садовый центр на крылова</t>
  </si>
  <si>
    <t>лм14262861</t>
  </si>
  <si>
    <t xml:space="preserve">леруа </t>
  </si>
  <si>
    <t>все инструменты</t>
  </si>
  <si>
    <t>хит сезона</t>
  </si>
  <si>
    <t>5кг</t>
  </si>
  <si>
    <t>от1000 бесплатная достака</t>
  </si>
  <si>
    <t>1кг</t>
  </si>
  <si>
    <t>3кг 230р хит сезона</t>
  </si>
  <si>
    <t>пермь произвоитель</t>
  </si>
  <si>
    <t xml:space="preserve">аллатар </t>
  </si>
  <si>
    <t>5мл</t>
  </si>
  <si>
    <t>20р</t>
  </si>
  <si>
    <t>25мл 86р с мерн стаканом</t>
  </si>
  <si>
    <t>мульча ср фракции 10м по 50л</t>
  </si>
  <si>
    <t>50л</t>
  </si>
  <si>
    <t>600р дост</t>
  </si>
  <si>
    <t>1000р дост</t>
  </si>
  <si>
    <t xml:space="preserve">лопатка корнеудалитель </t>
  </si>
  <si>
    <t>1шт</t>
  </si>
  <si>
    <t>артикул 90290955</t>
  </si>
  <si>
    <t>лейка 8л</t>
  </si>
  <si>
    <t>арт лм90342240</t>
  </si>
  <si>
    <t>https://ekb-gazon.ru/shop/gazon-sport-dlf-trifolium/</t>
  </si>
  <si>
    <t>1меш</t>
  </si>
  <si>
    <t>газонная трава 7,5кг</t>
  </si>
  <si>
    <t>эпин</t>
  </si>
  <si>
    <t>циркон</t>
  </si>
  <si>
    <t>удобрение НЭСТ для газона</t>
  </si>
  <si>
    <t>арт лм93720239</t>
  </si>
  <si>
    <t>План работ на сезон апрель-октябрь 2023 во дворе домов ул.Водоемная 72,74,76,78</t>
  </si>
  <si>
    <t>Апрель</t>
  </si>
  <si>
    <t>уборка территории после зимы</t>
  </si>
  <si>
    <t>обрезка сухих веток (санитарная обрезка деревьев и кустарников)</t>
  </si>
  <si>
    <t>Газон:</t>
  </si>
  <si>
    <t>уборка мусора</t>
  </si>
  <si>
    <t>вычесывание</t>
  </si>
  <si>
    <t>аэрация и скарификация</t>
  </si>
  <si>
    <t>реставрация проплешин</t>
  </si>
  <si>
    <t>засыпка землей и засев 2 островов возле батута</t>
  </si>
  <si>
    <t>МАЙ</t>
  </si>
  <si>
    <t>опрыскивание хост и приствольных кругов от вредителей</t>
  </si>
  <si>
    <t>опрыскивание кустов от вредителей</t>
  </si>
  <si>
    <t>уборка приствольных кругов по необходимости</t>
  </si>
  <si>
    <t>прополка и рыхление почвы</t>
  </si>
  <si>
    <t>обработка гербицидами</t>
  </si>
  <si>
    <t>первое кошение (середина мая)</t>
  </si>
  <si>
    <t>подкорма после кошения</t>
  </si>
  <si>
    <t>подкормка деревьев и кустов</t>
  </si>
  <si>
    <t>покупка и высадка гортензий у 78 дома 3шт и у 76 дома 3шт</t>
  </si>
  <si>
    <t>ИЮНЬ</t>
  </si>
  <si>
    <t>высадка однолетников в деревянные клумбы, полив, прополка по необх(май/июнь)</t>
  </si>
  <si>
    <t>укладка геотекстиля, закрепление, мульчирование околоствольных кругов</t>
  </si>
  <si>
    <t>оформение острова в центре двора со спиреями: снятие дерна, укладка геотекстиля, закрепление, засыпка декоративными камнями</t>
  </si>
  <si>
    <t>опрыскивание от вредителей</t>
  </si>
  <si>
    <t>обработка гербицидами плитки и газона</t>
  </si>
  <si>
    <t>увеличение периметра острова 2шт возле 72 дома в центре двора с гортензиями: укладка геотекстиля, подсыпка камней.</t>
  </si>
  <si>
    <t>стрижка кизльника и дерна</t>
  </si>
  <si>
    <t>стрижкаспиреи серой после цветения</t>
  </si>
  <si>
    <t>газон: кошение, подкормка, полив</t>
  </si>
  <si>
    <t>ИЮЛЬ</t>
  </si>
  <si>
    <t>оформление острова около 78 дома со спиреями камнем: снятие дерна, укладка геотекстиля, закрепление, засыпка камнем</t>
  </si>
  <si>
    <t>уход за цветущими клумбами(прополка, рыхление, полив)</t>
  </si>
  <si>
    <t>опрыскивание деревьев и кустов от вредителей</t>
  </si>
  <si>
    <t>АВГУСТ</t>
  </si>
  <si>
    <t>оформление острова около 76 дома камнем: снятие дерна, укладка геотекстиля, засыпка камнем</t>
  </si>
  <si>
    <t>обработка кустов от болезней р-р Карбамида(от мучнистой росы)</t>
  </si>
  <si>
    <t xml:space="preserve">стрижка кизильника </t>
  </si>
  <si>
    <t>газон: прочесывание, кошение, подкормка, полив</t>
  </si>
  <si>
    <t>СЕНТЯБРЬ</t>
  </si>
  <si>
    <t>после заморозков уборка однолетников из почвы</t>
  </si>
  <si>
    <t>обрезка хост, гортензий</t>
  </si>
  <si>
    <t>газон: стрижка,аэрация, скарификация, внесение удобрений</t>
  </si>
  <si>
    <t>ОКТЯБРЬ</t>
  </si>
  <si>
    <t>уборка листвы, подготовка околоствольных кругов, проколка по необходимости, мульчирование</t>
  </si>
  <si>
    <t>подготовка газона к зиме мульчирование и пескование.</t>
  </si>
  <si>
    <t>прополка, рыхление околоствольных кругов</t>
  </si>
  <si>
    <t>оформление центральной клумбы где елка однолетниками, пересадка елки в другое место</t>
  </si>
  <si>
    <t>прополка, рыхление околоствольныхных кругов</t>
  </si>
  <si>
    <t>проколка, рыхление околоствольных кругов</t>
  </si>
  <si>
    <t>осенняя стрижка кустов</t>
  </si>
  <si>
    <t>Итого</t>
  </si>
  <si>
    <t>Наименование</t>
  </si>
  <si>
    <t>заработная плата для садовников</t>
  </si>
  <si>
    <t>ЗП на двух человек (17000 на одного)</t>
  </si>
  <si>
    <t>6мес</t>
  </si>
  <si>
    <t>плюс 10% к Итого</t>
  </si>
  <si>
    <r>
      <t xml:space="preserve">растения </t>
    </r>
    <r>
      <rPr>
        <sz val="14"/>
        <color theme="1"/>
        <rFont val="Calibri"/>
        <family val="2"/>
        <charset val="204"/>
        <scheme val="minor"/>
      </rPr>
      <t>(</t>
    </r>
    <r>
      <rPr>
        <sz val="12"/>
        <color theme="1"/>
        <rFont val="Calibri"/>
        <family val="2"/>
        <charset val="204"/>
        <scheme val="minor"/>
      </rPr>
      <t>питомник на крылова)</t>
    </r>
  </si>
  <si>
    <t>ОЗЕЛЕНЕНИЕ на 2023г. Водоемная 72,74,76,78                         Запланированные расходы на инструменты и материалы</t>
  </si>
  <si>
    <t>Цена 1шт</t>
  </si>
  <si>
    <t>Фасовка</t>
  </si>
  <si>
    <t>Кол-во</t>
  </si>
  <si>
    <t xml:space="preserve">10р </t>
  </si>
  <si>
    <t>7.5кг</t>
  </si>
  <si>
    <t>66шт</t>
  </si>
  <si>
    <t>77шт</t>
  </si>
  <si>
    <t>54шт</t>
  </si>
  <si>
    <t>45шт</t>
  </si>
  <si>
    <t>40шт</t>
  </si>
  <si>
    <t>гортензия метельчатая  Тач оф Пинк 10л</t>
  </si>
  <si>
    <t>средство от вредителей клещ, тля Актеллик(Аллатар)</t>
  </si>
  <si>
    <t>трава на подсыпку</t>
  </si>
  <si>
    <t>удобрение для газона</t>
  </si>
  <si>
    <t>рябинник обыкновенный</t>
  </si>
  <si>
    <t>кизильник блестящий</t>
  </si>
  <si>
    <t>12шт</t>
  </si>
  <si>
    <t>земля плодородная</t>
  </si>
  <si>
    <t>1машина</t>
  </si>
  <si>
    <t>14куб</t>
  </si>
  <si>
    <t>земля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</si>
</sst>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#,##0.00\ &quot;₽&quot;"/>
    <numFmt numFmtId="165" formatCode="_-* #,##0.00\ [$₽-419]_-;\-* #,##0.00\ [$₽-419]_-;_-* &quot;-&quot;??\ [$₽-419]_-;_-@_-"/>
    <numFmt numFmtId="166" formatCode="_-* #,##0\ [$₽-419]_-;\-* #,##0\ [$₽-419]_-;_-* &quot;-&quot;??\ [$₽-419]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3">
    <xf numFmtId="0" fontId="0" fillId="0" borderId="0" xfId="0"/>
    <xf numFmtId="0" fontId="0" fillId="0" borderId="11" xfId="0" applyBorder="1"/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11" xfId="0" applyFill="1" applyBorder="1"/>
    <xf numFmtId="0" fontId="0" fillId="0" borderId="11" xfId="0" applyFill="1" applyBorder="1" applyAlignment="1">
      <alignment wrapText="1"/>
    </xf>
    <xf numFmtId="0" fontId="1" fillId="0" borderId="11" xfId="0" applyFont="1" applyBorder="1"/>
    <xf numFmtId="0" fontId="0" fillId="0" borderId="16" xfId="0" applyBorder="1"/>
    <xf numFmtId="0" fontId="0" fillId="0" borderId="30" xfId="0" applyBorder="1"/>
    <xf numFmtId="0" fontId="1" fillId="0" borderId="34" xfId="0" applyFont="1" applyBorder="1" applyAlignment="1">
      <alignment wrapText="1"/>
    </xf>
    <xf numFmtId="0" fontId="1" fillId="0" borderId="16" xfId="0" applyFont="1" applyBorder="1"/>
    <xf numFmtId="0" fontId="0" fillId="0" borderId="16" xfId="0" applyFill="1" applyBorder="1"/>
    <xf numFmtId="0" fontId="4" fillId="11" borderId="20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0" xfId="0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0" borderId="7" xfId="1" applyNumberFormat="1" applyFont="1" applyBorder="1" applyAlignment="1">
      <alignment horizontal="right"/>
    </xf>
    <xf numFmtId="165" fontId="0" fillId="0" borderId="28" xfId="0" applyNumberFormat="1" applyBorder="1" applyAlignment="1">
      <alignment horizontal="right"/>
    </xf>
    <xf numFmtId="166" fontId="0" fillId="0" borderId="35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165" fontId="0" fillId="0" borderId="29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166" fontId="0" fillId="0" borderId="36" xfId="0" applyNumberForma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65" fontId="8" fillId="0" borderId="15" xfId="0" applyNumberFormat="1" applyFon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166" fontId="0" fillId="0" borderId="7" xfId="0" applyNumberFormat="1" applyBorder="1" applyAlignment="1">
      <alignment horizontal="right"/>
    </xf>
    <xf numFmtId="0" fontId="0" fillId="14" borderId="11" xfId="0" applyFill="1" applyBorder="1"/>
    <xf numFmtId="0" fontId="0" fillId="14" borderId="7" xfId="0" applyFill="1" applyBorder="1" applyAlignment="1">
      <alignment horizontal="right"/>
    </xf>
    <xf numFmtId="165" fontId="0" fillId="14" borderId="7" xfId="0" applyNumberFormat="1" applyFill="1" applyBorder="1" applyAlignment="1">
      <alignment horizontal="right"/>
    </xf>
    <xf numFmtId="165" fontId="0" fillId="14" borderId="12" xfId="0" applyNumberFormat="1" applyFill="1" applyBorder="1" applyAlignment="1">
      <alignment horizontal="right"/>
    </xf>
    <xf numFmtId="0" fontId="0" fillId="0" borderId="3" xfId="0" applyBorder="1"/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0" xfId="0" applyNumberFormat="1"/>
    <xf numFmtId="0" fontId="0" fillId="14" borderId="3" xfId="0" applyFill="1" applyBorder="1"/>
    <xf numFmtId="0" fontId="0" fillId="14" borderId="0" xfId="0" applyFill="1" applyBorder="1" applyAlignment="1">
      <alignment horizontal="right"/>
    </xf>
    <xf numFmtId="165" fontId="0" fillId="14" borderId="0" xfId="0" applyNumberFormat="1" applyFill="1" applyBorder="1" applyAlignment="1">
      <alignment horizontal="right"/>
    </xf>
    <xf numFmtId="165" fontId="0" fillId="14" borderId="4" xfId="0" applyNumberFormat="1" applyFill="1" applyBorder="1" applyAlignment="1">
      <alignment horizontal="right"/>
    </xf>
    <xf numFmtId="0" fontId="0" fillId="14" borderId="7" xfId="0" applyFill="1" applyBorder="1"/>
    <xf numFmtId="0" fontId="7" fillId="0" borderId="42" xfId="0" applyFont="1" applyBorder="1" applyAlignment="1">
      <alignment horizontal="right"/>
    </xf>
    <xf numFmtId="0" fontId="7" fillId="0" borderId="43" xfId="0" applyFont="1" applyBorder="1" applyAlignment="1">
      <alignment horizontal="right"/>
    </xf>
    <xf numFmtId="0" fontId="7" fillId="0" borderId="44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2" fillId="10" borderId="0" xfId="0" applyFont="1" applyFill="1" applyAlignment="1">
      <alignment horizontal="center" vertical="center" wrapText="1"/>
    </xf>
    <xf numFmtId="0" fontId="2" fillId="12" borderId="39" xfId="0" applyFont="1" applyFill="1" applyBorder="1" applyAlignment="1">
      <alignment horizontal="center"/>
    </xf>
    <xf numFmtId="0" fontId="2" fillId="12" borderId="37" xfId="0" applyFont="1" applyFill="1" applyBorder="1" applyAlignment="1">
      <alignment horizontal="center"/>
    </xf>
    <xf numFmtId="0" fontId="2" fillId="1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13" borderId="39" xfId="0" applyFont="1" applyFill="1" applyBorder="1" applyAlignment="1">
      <alignment horizontal="center"/>
    </xf>
    <xf numFmtId="0" fontId="2" fillId="13" borderId="37" xfId="0" applyFont="1" applyFill="1" applyBorder="1" applyAlignment="1">
      <alignment horizontal="center"/>
    </xf>
    <xf numFmtId="0" fontId="2" fillId="13" borderId="3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1" fillId="4" borderId="1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0" fillId="0" borderId="30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00"/>
      <color rgb="FF99FF99"/>
      <color rgb="FFFF99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O24" sqref="O24"/>
    </sheetView>
  </sheetViews>
  <sheetFormatPr defaultRowHeight="15" x14ac:dyDescent="0.25"/>
  <cols>
    <col min="1" max="1" width="31.85546875" customWidth="1"/>
    <col min="2" max="3" width="8.7109375" style="20"/>
    <col min="4" max="4" width="12" style="20" bestFit="1" customWidth="1"/>
    <col min="5" max="5" width="14.28515625" style="20" customWidth="1"/>
    <col min="6" max="14" width="8.7109375" hidden="1" customWidth="1"/>
    <col min="15" max="15" width="11" bestFit="1" customWidth="1"/>
    <col min="16" max="16" width="12" bestFit="1" customWidth="1"/>
  </cols>
  <sheetData>
    <row r="1" spans="1:11" ht="47.1" customHeight="1" thickBot="1" x14ac:dyDescent="0.3">
      <c r="A1" s="58" t="s">
        <v>139</v>
      </c>
      <c r="B1" s="58"/>
      <c r="C1" s="58"/>
      <c r="D1" s="58"/>
      <c r="E1" s="58"/>
    </row>
    <row r="2" spans="1:11" ht="21" customHeight="1" thickBot="1" x14ac:dyDescent="0.3">
      <c r="A2" s="14" t="s">
        <v>133</v>
      </c>
      <c r="B2" s="14" t="s">
        <v>142</v>
      </c>
      <c r="C2" s="14" t="s">
        <v>141</v>
      </c>
      <c r="D2" s="14" t="s">
        <v>140</v>
      </c>
      <c r="E2" s="15" t="s">
        <v>132</v>
      </c>
    </row>
    <row r="3" spans="1:11" ht="19.5" thickBot="1" x14ac:dyDescent="0.35">
      <c r="A3" s="59" t="s">
        <v>0</v>
      </c>
      <c r="B3" s="60"/>
      <c r="C3" s="60"/>
      <c r="D3" s="60"/>
      <c r="E3" s="61"/>
    </row>
    <row r="4" spans="1:11" x14ac:dyDescent="0.25">
      <c r="A4" s="9" t="s">
        <v>1</v>
      </c>
      <c r="B4" s="16">
        <v>1</v>
      </c>
      <c r="C4" s="16"/>
      <c r="D4" s="36">
        <v>431</v>
      </c>
      <c r="E4" s="25">
        <v>431</v>
      </c>
      <c r="F4" t="s">
        <v>52</v>
      </c>
    </row>
    <row r="5" spans="1:11" x14ac:dyDescent="0.25">
      <c r="A5" s="1" t="s">
        <v>2</v>
      </c>
      <c r="B5" s="17">
        <v>48</v>
      </c>
      <c r="C5" s="17"/>
      <c r="D5" s="37">
        <v>106</v>
      </c>
      <c r="E5" s="26">
        <f>D5*48</f>
        <v>5088</v>
      </c>
      <c r="F5" t="s">
        <v>53</v>
      </c>
    </row>
    <row r="6" spans="1:11" x14ac:dyDescent="0.25">
      <c r="A6" s="1" t="s">
        <v>3</v>
      </c>
      <c r="B6" s="17">
        <v>2</v>
      </c>
      <c r="C6" s="17"/>
      <c r="D6" s="37">
        <v>2879</v>
      </c>
      <c r="E6" s="26">
        <f>D6*2</f>
        <v>5758</v>
      </c>
      <c r="F6" t="s">
        <v>54</v>
      </c>
      <c r="H6">
        <v>16453760</v>
      </c>
    </row>
    <row r="7" spans="1:11" x14ac:dyDescent="0.25">
      <c r="A7" s="1" t="s">
        <v>4</v>
      </c>
      <c r="B7" s="17">
        <v>1</v>
      </c>
      <c r="C7" s="17"/>
      <c r="D7" s="37">
        <v>2299</v>
      </c>
      <c r="E7" s="26">
        <v>2299</v>
      </c>
      <c r="F7" t="s">
        <v>54</v>
      </c>
      <c r="H7">
        <v>15877033</v>
      </c>
    </row>
    <row r="8" spans="1:11" x14ac:dyDescent="0.25">
      <c r="A8" s="1" t="s">
        <v>5</v>
      </c>
      <c r="B8" s="17"/>
      <c r="C8" s="17"/>
      <c r="D8" s="37"/>
      <c r="E8" s="26"/>
    </row>
    <row r="9" spans="1:11" ht="15.75" thickBot="1" x14ac:dyDescent="0.3">
      <c r="A9" s="10" t="s">
        <v>7</v>
      </c>
      <c r="B9" s="18"/>
      <c r="C9" s="18"/>
      <c r="D9" s="18"/>
      <c r="E9" s="27"/>
    </row>
    <row r="10" spans="1:11" ht="19.5" thickBot="1" x14ac:dyDescent="0.3">
      <c r="A10" s="62" t="s">
        <v>6</v>
      </c>
      <c r="B10" s="63"/>
      <c r="C10" s="63"/>
      <c r="D10" s="63"/>
      <c r="E10" s="64"/>
    </row>
    <row r="11" spans="1:11" x14ac:dyDescent="0.25">
      <c r="A11" s="13" t="s">
        <v>9</v>
      </c>
      <c r="B11" s="16" t="s">
        <v>8</v>
      </c>
      <c r="C11" s="16" t="s">
        <v>56</v>
      </c>
      <c r="D11" s="35">
        <v>374</v>
      </c>
      <c r="E11" s="25">
        <f>36*D11</f>
        <v>13464</v>
      </c>
      <c r="F11" t="s">
        <v>55</v>
      </c>
      <c r="I11" t="s">
        <v>57</v>
      </c>
    </row>
    <row r="12" spans="1:11" x14ac:dyDescent="0.25">
      <c r="A12" s="6" t="s">
        <v>10</v>
      </c>
      <c r="B12" s="17" t="s">
        <v>12</v>
      </c>
      <c r="C12" s="17" t="s">
        <v>58</v>
      </c>
      <c r="D12" s="21">
        <v>101</v>
      </c>
      <c r="E12" s="26">
        <f>D12*10</f>
        <v>1010</v>
      </c>
    </row>
    <row r="13" spans="1:11" x14ac:dyDescent="0.25">
      <c r="A13" s="6" t="s">
        <v>11</v>
      </c>
      <c r="B13" s="17" t="s">
        <v>12</v>
      </c>
      <c r="C13" s="17" t="s">
        <v>29</v>
      </c>
      <c r="D13" s="21">
        <v>150</v>
      </c>
      <c r="E13" s="28">
        <f>D13*3</f>
        <v>450</v>
      </c>
      <c r="F13" t="s">
        <v>30</v>
      </c>
      <c r="I13" t="s">
        <v>59</v>
      </c>
    </row>
    <row r="14" spans="1:11" x14ac:dyDescent="0.25">
      <c r="A14" s="6" t="s">
        <v>13</v>
      </c>
      <c r="B14" s="17">
        <v>10</v>
      </c>
      <c r="C14" s="17" t="s">
        <v>29</v>
      </c>
      <c r="D14" s="21">
        <v>328</v>
      </c>
      <c r="E14" s="26">
        <f>D14*10</f>
        <v>3280</v>
      </c>
      <c r="I14" t="s">
        <v>55</v>
      </c>
      <c r="K14" t="s">
        <v>60</v>
      </c>
    </row>
    <row r="15" spans="1:11" x14ac:dyDescent="0.25">
      <c r="A15" s="6" t="s">
        <v>65</v>
      </c>
      <c r="B15" s="17" t="s">
        <v>14</v>
      </c>
      <c r="C15" s="17" t="s">
        <v>66</v>
      </c>
      <c r="D15" s="21">
        <v>450</v>
      </c>
      <c r="E15" s="26">
        <f>(D15*10)+600</f>
        <v>5100</v>
      </c>
      <c r="F15" t="s">
        <v>15</v>
      </c>
      <c r="I15" t="s">
        <v>67</v>
      </c>
    </row>
    <row r="16" spans="1:11" x14ac:dyDescent="0.25">
      <c r="A16" s="6" t="s">
        <v>17</v>
      </c>
      <c r="B16" s="17" t="s">
        <v>18</v>
      </c>
      <c r="C16" s="17" t="s">
        <v>58</v>
      </c>
      <c r="D16" s="21" t="s">
        <v>143</v>
      </c>
      <c r="E16" s="26">
        <f>5000+1000</f>
        <v>6000</v>
      </c>
      <c r="F16" t="s">
        <v>16</v>
      </c>
      <c r="I16" t="s">
        <v>68</v>
      </c>
    </row>
    <row r="17" spans="1:15" x14ac:dyDescent="0.25">
      <c r="A17" s="6" t="s">
        <v>19</v>
      </c>
      <c r="B17" s="17" t="s">
        <v>20</v>
      </c>
      <c r="C17" s="17" t="s">
        <v>38</v>
      </c>
      <c r="D17" s="21">
        <v>693</v>
      </c>
      <c r="E17" s="26">
        <f>D17*5</f>
        <v>3465</v>
      </c>
      <c r="F17" t="s">
        <v>21</v>
      </c>
    </row>
    <row r="18" spans="1:15" x14ac:dyDescent="0.25">
      <c r="A18" s="6" t="s">
        <v>22</v>
      </c>
      <c r="B18" s="17" t="s">
        <v>23</v>
      </c>
      <c r="C18" s="17" t="s">
        <v>37</v>
      </c>
      <c r="D18" s="21">
        <v>116</v>
      </c>
      <c r="E18" s="26">
        <f>D18*8</f>
        <v>928</v>
      </c>
      <c r="F18" t="s">
        <v>24</v>
      </c>
    </row>
    <row r="19" spans="1:15" ht="30" x14ac:dyDescent="0.25">
      <c r="A19" s="7" t="s">
        <v>151</v>
      </c>
      <c r="B19" s="17" t="s">
        <v>20</v>
      </c>
      <c r="C19" s="17" t="s">
        <v>62</v>
      </c>
      <c r="D19" s="21" t="s">
        <v>63</v>
      </c>
      <c r="E19" s="29">
        <v>100</v>
      </c>
      <c r="F19" t="s">
        <v>25</v>
      </c>
      <c r="I19" t="s">
        <v>61</v>
      </c>
      <c r="J19" t="s">
        <v>55</v>
      </c>
      <c r="L19" t="s">
        <v>64</v>
      </c>
    </row>
    <row r="20" spans="1:15" x14ac:dyDescent="0.25">
      <c r="A20" s="6" t="s">
        <v>32</v>
      </c>
      <c r="B20" s="17">
        <v>4</v>
      </c>
      <c r="C20" s="17" t="s">
        <v>34</v>
      </c>
      <c r="D20" s="22">
        <v>47</v>
      </c>
      <c r="E20" s="26">
        <f>D20*4</f>
        <v>188</v>
      </c>
      <c r="F20" t="s">
        <v>30</v>
      </c>
    </row>
    <row r="21" spans="1:15" x14ac:dyDescent="0.25">
      <c r="A21" s="6" t="s">
        <v>26</v>
      </c>
      <c r="B21" s="17">
        <v>4</v>
      </c>
      <c r="C21" s="17" t="s">
        <v>33</v>
      </c>
      <c r="D21" s="21">
        <v>55</v>
      </c>
      <c r="E21" s="26">
        <f>D21*4</f>
        <v>220</v>
      </c>
      <c r="F21" t="s">
        <v>31</v>
      </c>
    </row>
    <row r="22" spans="1:15" x14ac:dyDescent="0.25">
      <c r="A22" s="6" t="s">
        <v>27</v>
      </c>
      <c r="B22" s="17">
        <v>10</v>
      </c>
      <c r="C22" s="17" t="s">
        <v>35</v>
      </c>
      <c r="D22" s="21">
        <v>289.85000000000002</v>
      </c>
      <c r="E22" s="26">
        <f>D22*10</f>
        <v>2898.5</v>
      </c>
      <c r="F22" t="s">
        <v>36</v>
      </c>
    </row>
    <row r="23" spans="1:15" x14ac:dyDescent="0.25">
      <c r="A23" s="6" t="s">
        <v>69</v>
      </c>
      <c r="B23" s="17"/>
      <c r="C23" s="17" t="s">
        <v>70</v>
      </c>
      <c r="D23" s="21">
        <v>218</v>
      </c>
      <c r="E23" s="26">
        <v>218</v>
      </c>
      <c r="F23" t="s">
        <v>30</v>
      </c>
      <c r="G23" t="s">
        <v>71</v>
      </c>
    </row>
    <row r="24" spans="1:15" x14ac:dyDescent="0.25">
      <c r="A24" s="6" t="s">
        <v>72</v>
      </c>
      <c r="B24" s="17"/>
      <c r="C24" s="17" t="s">
        <v>70</v>
      </c>
      <c r="D24" s="21">
        <v>299</v>
      </c>
      <c r="E24" s="26">
        <v>299</v>
      </c>
      <c r="F24" t="s">
        <v>30</v>
      </c>
      <c r="G24" t="s">
        <v>73</v>
      </c>
    </row>
    <row r="25" spans="1:15" x14ac:dyDescent="0.25">
      <c r="A25" s="38" t="s">
        <v>76</v>
      </c>
      <c r="B25" s="39" t="s">
        <v>144</v>
      </c>
      <c r="C25" s="39" t="s">
        <v>75</v>
      </c>
      <c r="D25" s="40">
        <v>5850</v>
      </c>
      <c r="E25" s="41">
        <v>5850</v>
      </c>
      <c r="F25" t="s">
        <v>74</v>
      </c>
      <c r="O25" t="s">
        <v>152</v>
      </c>
    </row>
    <row r="26" spans="1:15" x14ac:dyDescent="0.25">
      <c r="A26" s="6" t="s">
        <v>77</v>
      </c>
      <c r="B26" s="17"/>
      <c r="C26" s="17">
        <v>10</v>
      </c>
      <c r="D26" s="21">
        <v>23</v>
      </c>
      <c r="E26" s="26">
        <f>D26*C26</f>
        <v>230</v>
      </c>
    </row>
    <row r="27" spans="1:15" x14ac:dyDescent="0.25">
      <c r="A27" s="6" t="s">
        <v>78</v>
      </c>
      <c r="B27" s="17"/>
      <c r="C27" s="17">
        <v>10</v>
      </c>
      <c r="D27" s="21">
        <v>23</v>
      </c>
      <c r="E27" s="26">
        <f>D27*C27</f>
        <v>230</v>
      </c>
    </row>
    <row r="28" spans="1:15" x14ac:dyDescent="0.25">
      <c r="A28" s="51" t="s">
        <v>79</v>
      </c>
      <c r="B28" s="39"/>
      <c r="C28" s="39" t="s">
        <v>70</v>
      </c>
      <c r="D28" s="40">
        <v>872</v>
      </c>
      <c r="E28" s="40">
        <v>872</v>
      </c>
      <c r="F28" t="s">
        <v>30</v>
      </c>
      <c r="G28" t="s">
        <v>80</v>
      </c>
      <c r="O28" t="s">
        <v>153</v>
      </c>
    </row>
    <row r="29" spans="1:15" ht="15.75" thickBot="1" x14ac:dyDescent="0.3">
      <c r="A29" s="47" t="s">
        <v>157</v>
      </c>
      <c r="B29" s="48" t="s">
        <v>159</v>
      </c>
      <c r="C29" s="48" t="s">
        <v>158</v>
      </c>
      <c r="D29" s="49">
        <v>14200</v>
      </c>
      <c r="E29" s="50">
        <v>14200</v>
      </c>
      <c r="O29" t="s">
        <v>160</v>
      </c>
    </row>
    <row r="30" spans="1:15" ht="19.5" thickBot="1" x14ac:dyDescent="0.35">
      <c r="A30" s="65" t="s">
        <v>138</v>
      </c>
      <c r="B30" s="66"/>
      <c r="C30" s="66"/>
      <c r="D30" s="66"/>
      <c r="E30" s="67"/>
    </row>
    <row r="31" spans="1:15" x14ac:dyDescent="0.25">
      <c r="A31" s="12" t="s">
        <v>49</v>
      </c>
      <c r="B31" s="16"/>
      <c r="C31" s="16"/>
      <c r="D31" s="16"/>
      <c r="E31" s="31"/>
    </row>
    <row r="32" spans="1:15" x14ac:dyDescent="0.25">
      <c r="A32" s="1" t="s">
        <v>28</v>
      </c>
      <c r="B32" s="17"/>
      <c r="C32" s="17" t="s">
        <v>145</v>
      </c>
      <c r="D32" s="21">
        <v>65</v>
      </c>
      <c r="E32" s="26">
        <f>6*11*D32</f>
        <v>4290</v>
      </c>
      <c r="F32" t="s">
        <v>51</v>
      </c>
    </row>
    <row r="33" spans="1:16" x14ac:dyDescent="0.25">
      <c r="A33" s="1" t="s">
        <v>47</v>
      </c>
      <c r="B33" s="17"/>
      <c r="C33" s="17" t="s">
        <v>146</v>
      </c>
      <c r="D33" s="21">
        <v>49</v>
      </c>
      <c r="E33" s="26">
        <f>D33*7*11</f>
        <v>3773</v>
      </c>
    </row>
    <row r="34" spans="1:16" x14ac:dyDescent="0.25">
      <c r="A34" s="8" t="s">
        <v>48</v>
      </c>
      <c r="B34" s="17"/>
      <c r="C34" s="17"/>
      <c r="D34" s="21"/>
      <c r="E34" s="29"/>
    </row>
    <row r="35" spans="1:16" x14ac:dyDescent="0.25">
      <c r="A35" s="1" t="s">
        <v>28</v>
      </c>
      <c r="B35" s="17"/>
      <c r="C35" s="17" t="s">
        <v>147</v>
      </c>
      <c r="D35" s="21">
        <v>65</v>
      </c>
      <c r="E35" s="26">
        <f>D35*6*9</f>
        <v>3510</v>
      </c>
    </row>
    <row r="36" spans="1:16" x14ac:dyDescent="0.25">
      <c r="A36" s="1" t="s">
        <v>47</v>
      </c>
      <c r="B36" s="17"/>
      <c r="C36" s="17" t="s">
        <v>148</v>
      </c>
      <c r="D36" s="21">
        <v>49</v>
      </c>
      <c r="E36" s="26">
        <f>D36*5*9</f>
        <v>2205</v>
      </c>
    </row>
    <row r="37" spans="1:16" x14ac:dyDescent="0.25">
      <c r="A37" s="8" t="s">
        <v>50</v>
      </c>
      <c r="B37" s="17"/>
      <c r="C37" s="17"/>
      <c r="D37" s="21"/>
      <c r="E37" s="29"/>
    </row>
    <row r="38" spans="1:16" x14ac:dyDescent="0.25">
      <c r="A38" s="1" t="s">
        <v>28</v>
      </c>
      <c r="B38" s="17"/>
      <c r="C38" s="17" t="s">
        <v>149</v>
      </c>
      <c r="D38" s="21">
        <v>65</v>
      </c>
      <c r="E38" s="26">
        <f>D38*40</f>
        <v>2600</v>
      </c>
    </row>
    <row r="39" spans="1:16" x14ac:dyDescent="0.25">
      <c r="A39" s="1" t="s">
        <v>150</v>
      </c>
      <c r="B39" s="17"/>
      <c r="C39" s="17" t="s">
        <v>156</v>
      </c>
      <c r="D39" s="21">
        <v>1205</v>
      </c>
      <c r="E39" s="26">
        <f>D39*12</f>
        <v>14460</v>
      </c>
      <c r="H39">
        <v>11</v>
      </c>
      <c r="I39" t="s">
        <v>39</v>
      </c>
      <c r="J39" t="s">
        <v>40</v>
      </c>
      <c r="L39" t="s">
        <v>41</v>
      </c>
      <c r="O39" s="46"/>
    </row>
    <row r="40" spans="1:16" x14ac:dyDescent="0.25">
      <c r="A40" s="10" t="s">
        <v>154</v>
      </c>
      <c r="B40" s="18"/>
      <c r="C40" s="18">
        <v>12</v>
      </c>
      <c r="D40" s="23">
        <v>890</v>
      </c>
      <c r="E40" s="30">
        <f>D40*C40</f>
        <v>10680</v>
      </c>
      <c r="H40">
        <v>9</v>
      </c>
      <c r="I40" t="s">
        <v>42</v>
      </c>
      <c r="J40" t="s">
        <v>43</v>
      </c>
      <c r="K40" t="s">
        <v>44</v>
      </c>
      <c r="P40" s="46"/>
    </row>
    <row r="41" spans="1:16" ht="15.75" thickBot="1" x14ac:dyDescent="0.3">
      <c r="A41" s="42" t="s">
        <v>155</v>
      </c>
      <c r="B41" s="43"/>
      <c r="C41" s="43">
        <v>15</v>
      </c>
      <c r="D41" s="44">
        <v>460</v>
      </c>
      <c r="E41" s="45">
        <f>D41*C41</f>
        <v>6900</v>
      </c>
    </row>
    <row r="42" spans="1:16" ht="19.5" thickBot="1" x14ac:dyDescent="0.35">
      <c r="A42" s="68" t="s">
        <v>134</v>
      </c>
      <c r="B42" s="69"/>
      <c r="C42" s="69"/>
      <c r="D42" s="69"/>
      <c r="E42" s="70"/>
      <c r="H42">
        <v>1</v>
      </c>
      <c r="I42" t="s">
        <v>45</v>
      </c>
      <c r="K42" t="s">
        <v>46</v>
      </c>
    </row>
    <row r="43" spans="1:16" ht="30.75" thickBot="1" x14ac:dyDescent="0.3">
      <c r="A43" s="11" t="s">
        <v>135</v>
      </c>
      <c r="B43" s="19"/>
      <c r="C43" s="19" t="s">
        <v>136</v>
      </c>
      <c r="D43" s="24">
        <f>17000*2</f>
        <v>34000</v>
      </c>
      <c r="E43" s="32">
        <f>D43*6</f>
        <v>204000</v>
      </c>
    </row>
    <row r="44" spans="1:16" ht="15.75" x14ac:dyDescent="0.25">
      <c r="A44" s="52" t="s">
        <v>132</v>
      </c>
      <c r="B44" s="53"/>
      <c r="C44" s="53"/>
      <c r="D44" s="54"/>
      <c r="E44" s="33">
        <f>SUM(E4:E43)</f>
        <v>324996.5</v>
      </c>
    </row>
    <row r="45" spans="1:16" ht="15.75" thickBot="1" x14ac:dyDescent="0.3">
      <c r="A45" s="55" t="s">
        <v>137</v>
      </c>
      <c r="B45" s="56"/>
      <c r="C45" s="56"/>
      <c r="D45" s="57"/>
      <c r="E45" s="34">
        <f>E44*0.1+E44</f>
        <v>357496.15</v>
      </c>
    </row>
  </sheetData>
  <mergeCells count="7">
    <mergeCell ref="A44:D44"/>
    <mergeCell ref="A45:D45"/>
    <mergeCell ref="A1:E1"/>
    <mergeCell ref="A3:E3"/>
    <mergeCell ref="A10:E10"/>
    <mergeCell ref="A30:E30"/>
    <mergeCell ref="A42:E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sqref="A1:H1"/>
    </sheetView>
  </sheetViews>
  <sheetFormatPr defaultRowHeight="15" x14ac:dyDescent="0.25"/>
  <cols>
    <col min="3" max="7" width="8.7109375" style="3"/>
    <col min="8" max="8" width="28" style="3" customWidth="1"/>
    <col min="9" max="9" width="24.7109375" customWidth="1"/>
  </cols>
  <sheetData>
    <row r="1" spans="1:8" ht="42" customHeight="1" thickBot="1" x14ac:dyDescent="0.3">
      <c r="A1" s="71" t="s">
        <v>81</v>
      </c>
      <c r="B1" s="72"/>
      <c r="C1" s="72"/>
      <c r="D1" s="72"/>
      <c r="E1" s="72"/>
      <c r="F1" s="72"/>
      <c r="G1" s="72"/>
      <c r="H1" s="73"/>
    </row>
    <row r="2" spans="1:8" x14ac:dyDescent="0.25">
      <c r="A2" s="94" t="s">
        <v>82</v>
      </c>
      <c r="B2" s="95"/>
      <c r="C2" s="74" t="s">
        <v>83</v>
      </c>
      <c r="D2" s="75"/>
      <c r="E2" s="75"/>
      <c r="F2" s="75"/>
      <c r="G2" s="75"/>
      <c r="H2" s="76"/>
    </row>
    <row r="3" spans="1:8" x14ac:dyDescent="0.25">
      <c r="A3" s="96"/>
      <c r="B3" s="97"/>
      <c r="C3" s="77" t="s">
        <v>84</v>
      </c>
      <c r="D3" s="78"/>
      <c r="E3" s="78"/>
      <c r="F3" s="78"/>
      <c r="G3" s="78"/>
      <c r="H3" s="79"/>
    </row>
    <row r="4" spans="1:8" ht="15.6" customHeight="1" x14ac:dyDescent="0.25">
      <c r="A4" s="96"/>
      <c r="B4" s="97"/>
      <c r="C4" s="4" t="s">
        <v>85</v>
      </c>
      <c r="D4" s="78" t="s">
        <v>86</v>
      </c>
      <c r="E4" s="78"/>
      <c r="F4" s="78"/>
      <c r="G4" s="78"/>
      <c r="H4" s="79"/>
    </row>
    <row r="5" spans="1:8" ht="15.6" customHeight="1" x14ac:dyDescent="0.25">
      <c r="A5" s="96"/>
      <c r="B5" s="97"/>
      <c r="C5" s="4"/>
      <c r="D5" s="78" t="s">
        <v>87</v>
      </c>
      <c r="E5" s="78"/>
      <c r="F5" s="78"/>
      <c r="G5" s="78"/>
      <c r="H5" s="79"/>
    </row>
    <row r="6" spans="1:8" ht="15.6" customHeight="1" x14ac:dyDescent="0.25">
      <c r="A6" s="96"/>
      <c r="B6" s="97"/>
      <c r="C6" s="4"/>
      <c r="D6" s="78" t="s">
        <v>88</v>
      </c>
      <c r="E6" s="78"/>
      <c r="F6" s="78"/>
      <c r="G6" s="78"/>
      <c r="H6" s="79"/>
    </row>
    <row r="7" spans="1:8" ht="15.6" customHeight="1" x14ac:dyDescent="0.25">
      <c r="A7" s="96"/>
      <c r="B7" s="97"/>
      <c r="C7" s="4"/>
      <c r="D7" s="78" t="s">
        <v>89</v>
      </c>
      <c r="E7" s="78"/>
      <c r="F7" s="78"/>
      <c r="G7" s="78"/>
      <c r="H7" s="79"/>
    </row>
    <row r="8" spans="1:8" ht="15.6" customHeight="1" thickBot="1" x14ac:dyDescent="0.3">
      <c r="A8" s="98"/>
      <c r="B8" s="99"/>
      <c r="C8" s="5"/>
      <c r="D8" s="92" t="s">
        <v>90</v>
      </c>
      <c r="E8" s="92"/>
      <c r="F8" s="92"/>
      <c r="G8" s="92"/>
      <c r="H8" s="93"/>
    </row>
    <row r="9" spans="1:8" x14ac:dyDescent="0.25">
      <c r="A9" s="80" t="s">
        <v>91</v>
      </c>
      <c r="B9" s="81"/>
      <c r="C9" s="86" t="s">
        <v>92</v>
      </c>
      <c r="D9" s="87"/>
      <c r="E9" s="87"/>
      <c r="F9" s="87"/>
      <c r="G9" s="87"/>
      <c r="H9" s="88"/>
    </row>
    <row r="10" spans="1:8" x14ac:dyDescent="0.25">
      <c r="A10" s="82"/>
      <c r="B10" s="83"/>
      <c r="C10" s="89" t="s">
        <v>93</v>
      </c>
      <c r="D10" s="90"/>
      <c r="E10" s="90"/>
      <c r="F10" s="90"/>
      <c r="G10" s="90"/>
      <c r="H10" s="91"/>
    </row>
    <row r="11" spans="1:8" x14ac:dyDescent="0.25">
      <c r="A11" s="82"/>
      <c r="B11" s="83"/>
      <c r="C11" s="89" t="s">
        <v>94</v>
      </c>
      <c r="D11" s="90"/>
      <c r="E11" s="90"/>
      <c r="F11" s="90"/>
      <c r="G11" s="90"/>
      <c r="H11" s="91"/>
    </row>
    <row r="12" spans="1:8" x14ac:dyDescent="0.25">
      <c r="A12" s="82"/>
      <c r="B12" s="83"/>
      <c r="C12" s="89" t="s">
        <v>95</v>
      </c>
      <c r="D12" s="90"/>
      <c r="E12" s="90"/>
      <c r="F12" s="90"/>
      <c r="G12" s="90"/>
      <c r="H12" s="91"/>
    </row>
    <row r="13" spans="1:8" x14ac:dyDescent="0.25">
      <c r="A13" s="82"/>
      <c r="B13" s="83"/>
      <c r="C13" s="2" t="s">
        <v>85</v>
      </c>
      <c r="D13" s="90" t="s">
        <v>96</v>
      </c>
      <c r="E13" s="90"/>
      <c r="F13" s="90"/>
      <c r="G13" s="90"/>
      <c r="H13" s="91"/>
    </row>
    <row r="14" spans="1:8" x14ac:dyDescent="0.25">
      <c r="A14" s="82"/>
      <c r="B14" s="83"/>
      <c r="C14" s="2"/>
      <c r="D14" s="90" t="s">
        <v>97</v>
      </c>
      <c r="E14" s="90"/>
      <c r="F14" s="90"/>
      <c r="G14" s="90"/>
      <c r="H14" s="91"/>
    </row>
    <row r="15" spans="1:8" x14ac:dyDescent="0.25">
      <c r="A15" s="82"/>
      <c r="B15" s="83"/>
      <c r="C15" s="2"/>
      <c r="D15" s="90" t="s">
        <v>98</v>
      </c>
      <c r="E15" s="90"/>
      <c r="F15" s="90"/>
      <c r="G15" s="90"/>
      <c r="H15" s="91"/>
    </row>
    <row r="16" spans="1:8" x14ac:dyDescent="0.25">
      <c r="A16" s="82"/>
      <c r="B16" s="83"/>
      <c r="C16" s="89" t="s">
        <v>99</v>
      </c>
      <c r="D16" s="90"/>
      <c r="E16" s="90"/>
      <c r="F16" s="90"/>
      <c r="G16" s="90"/>
      <c r="H16" s="91"/>
    </row>
    <row r="17" spans="1:8" ht="16.5" customHeight="1" thickBot="1" x14ac:dyDescent="0.3">
      <c r="A17" s="84"/>
      <c r="B17" s="85"/>
      <c r="C17" s="106" t="s">
        <v>100</v>
      </c>
      <c r="D17" s="107"/>
      <c r="E17" s="107"/>
      <c r="F17" s="107"/>
      <c r="G17" s="107"/>
      <c r="H17" s="108"/>
    </row>
    <row r="18" spans="1:8" ht="26.1" customHeight="1" x14ac:dyDescent="0.25">
      <c r="A18" s="100" t="s">
        <v>101</v>
      </c>
      <c r="B18" s="101"/>
      <c r="C18" s="86" t="s">
        <v>102</v>
      </c>
      <c r="D18" s="87"/>
      <c r="E18" s="87"/>
      <c r="F18" s="87"/>
      <c r="G18" s="87"/>
      <c r="H18" s="88"/>
    </row>
    <row r="19" spans="1:8" ht="26.1" customHeight="1" x14ac:dyDescent="0.25">
      <c r="A19" s="102"/>
      <c r="B19" s="103"/>
      <c r="C19" s="116" t="s">
        <v>128</v>
      </c>
      <c r="D19" s="117"/>
      <c r="E19" s="117"/>
      <c r="F19" s="117"/>
      <c r="G19" s="117"/>
      <c r="H19" s="118"/>
    </row>
    <row r="20" spans="1:8" x14ac:dyDescent="0.25">
      <c r="A20" s="102"/>
      <c r="B20" s="103"/>
      <c r="C20" s="89" t="s">
        <v>103</v>
      </c>
      <c r="D20" s="90"/>
      <c r="E20" s="90"/>
      <c r="F20" s="90"/>
      <c r="G20" s="90"/>
      <c r="H20" s="91"/>
    </row>
    <row r="21" spans="1:8" x14ac:dyDescent="0.25">
      <c r="A21" s="102"/>
      <c r="B21" s="103"/>
      <c r="C21" s="89" t="s">
        <v>127</v>
      </c>
      <c r="D21" s="90"/>
      <c r="E21" s="90"/>
      <c r="F21" s="90"/>
      <c r="G21" s="90"/>
      <c r="H21" s="91"/>
    </row>
    <row r="22" spans="1:8" ht="30.6" customHeight="1" x14ac:dyDescent="0.25">
      <c r="A22" s="102"/>
      <c r="B22" s="103"/>
      <c r="C22" s="89" t="s">
        <v>104</v>
      </c>
      <c r="D22" s="90"/>
      <c r="E22" s="90"/>
      <c r="F22" s="90"/>
      <c r="G22" s="90"/>
      <c r="H22" s="91"/>
    </row>
    <row r="23" spans="1:8" x14ac:dyDescent="0.25">
      <c r="A23" s="102"/>
      <c r="B23" s="103"/>
      <c r="C23" s="89" t="s">
        <v>105</v>
      </c>
      <c r="D23" s="90"/>
      <c r="E23" s="90"/>
      <c r="F23" s="90"/>
      <c r="G23" s="90"/>
      <c r="H23" s="91"/>
    </row>
    <row r="24" spans="1:8" x14ac:dyDescent="0.25">
      <c r="A24" s="102"/>
      <c r="B24" s="103"/>
      <c r="C24" s="89" t="s">
        <v>106</v>
      </c>
      <c r="D24" s="90"/>
      <c r="E24" s="90"/>
      <c r="F24" s="90"/>
      <c r="G24" s="90"/>
      <c r="H24" s="91"/>
    </row>
    <row r="25" spans="1:8" ht="29.45" customHeight="1" x14ac:dyDescent="0.25">
      <c r="A25" s="102"/>
      <c r="B25" s="103"/>
      <c r="C25" s="89" t="s">
        <v>107</v>
      </c>
      <c r="D25" s="90"/>
      <c r="E25" s="90"/>
      <c r="F25" s="90"/>
      <c r="G25" s="90"/>
      <c r="H25" s="91"/>
    </row>
    <row r="26" spans="1:8" x14ac:dyDescent="0.25">
      <c r="A26" s="102"/>
      <c r="B26" s="103"/>
      <c r="C26" s="89" t="s">
        <v>108</v>
      </c>
      <c r="D26" s="90"/>
      <c r="E26" s="90"/>
      <c r="F26" s="90"/>
      <c r="G26" s="90"/>
      <c r="H26" s="91"/>
    </row>
    <row r="27" spans="1:8" x14ac:dyDescent="0.25">
      <c r="A27" s="102"/>
      <c r="B27" s="103"/>
      <c r="C27" s="89" t="s">
        <v>109</v>
      </c>
      <c r="D27" s="90"/>
      <c r="E27" s="90"/>
      <c r="F27" s="90"/>
      <c r="G27" s="90"/>
      <c r="H27" s="91"/>
    </row>
    <row r="28" spans="1:8" x14ac:dyDescent="0.25">
      <c r="A28" s="102"/>
      <c r="B28" s="103"/>
      <c r="C28" s="89" t="s">
        <v>99</v>
      </c>
      <c r="D28" s="90"/>
      <c r="E28" s="90"/>
      <c r="F28" s="90"/>
      <c r="G28" s="90"/>
      <c r="H28" s="91"/>
    </row>
    <row r="29" spans="1:8" ht="15.75" thickBot="1" x14ac:dyDescent="0.3">
      <c r="A29" s="104"/>
      <c r="B29" s="105"/>
      <c r="C29" s="106" t="s">
        <v>110</v>
      </c>
      <c r="D29" s="107"/>
      <c r="E29" s="107"/>
      <c r="F29" s="107"/>
      <c r="G29" s="107"/>
      <c r="H29" s="108"/>
    </row>
    <row r="30" spans="1:8" x14ac:dyDescent="0.25">
      <c r="A30" s="125" t="s">
        <v>111</v>
      </c>
      <c r="B30" s="125"/>
      <c r="C30" s="86" t="s">
        <v>127</v>
      </c>
      <c r="D30" s="87"/>
      <c r="E30" s="87"/>
      <c r="F30" s="87"/>
      <c r="G30" s="87"/>
      <c r="H30" s="88"/>
    </row>
    <row r="31" spans="1:8" x14ac:dyDescent="0.25">
      <c r="A31" s="126"/>
      <c r="B31" s="126"/>
      <c r="C31" s="89" t="s">
        <v>112</v>
      </c>
      <c r="D31" s="90"/>
      <c r="E31" s="90"/>
      <c r="F31" s="90"/>
      <c r="G31" s="90"/>
      <c r="H31" s="91"/>
    </row>
    <row r="32" spans="1:8" x14ac:dyDescent="0.25">
      <c r="A32" s="126"/>
      <c r="B32" s="126"/>
      <c r="C32" s="89" t="s">
        <v>113</v>
      </c>
      <c r="D32" s="90"/>
      <c r="E32" s="90"/>
      <c r="F32" s="90"/>
      <c r="G32" s="90"/>
      <c r="H32" s="91"/>
    </row>
    <row r="33" spans="1:8" x14ac:dyDescent="0.25">
      <c r="A33" s="126"/>
      <c r="B33" s="126"/>
      <c r="C33" s="89" t="s">
        <v>114</v>
      </c>
      <c r="D33" s="90"/>
      <c r="E33" s="90"/>
      <c r="F33" s="90"/>
      <c r="G33" s="90"/>
      <c r="H33" s="91"/>
    </row>
    <row r="34" spans="1:8" x14ac:dyDescent="0.25">
      <c r="A34" s="126"/>
      <c r="B34" s="126"/>
      <c r="C34" s="89" t="s">
        <v>106</v>
      </c>
      <c r="D34" s="90"/>
      <c r="E34" s="90"/>
      <c r="F34" s="90"/>
      <c r="G34" s="90"/>
      <c r="H34" s="91"/>
    </row>
    <row r="35" spans="1:8" x14ac:dyDescent="0.25">
      <c r="A35" s="126"/>
      <c r="B35" s="126"/>
      <c r="C35" s="89" t="s">
        <v>103</v>
      </c>
      <c r="D35" s="90"/>
      <c r="E35" s="90"/>
      <c r="F35" s="90"/>
      <c r="G35" s="90"/>
      <c r="H35" s="91"/>
    </row>
    <row r="36" spans="1:8" x14ac:dyDescent="0.25">
      <c r="A36" s="126"/>
      <c r="B36" s="126"/>
      <c r="C36" s="89" t="s">
        <v>108</v>
      </c>
      <c r="D36" s="90"/>
      <c r="E36" s="90"/>
      <c r="F36" s="90"/>
      <c r="G36" s="90"/>
      <c r="H36" s="91"/>
    </row>
    <row r="37" spans="1:8" ht="16.5" customHeight="1" thickBot="1" x14ac:dyDescent="0.3">
      <c r="A37" s="126"/>
      <c r="B37" s="126"/>
      <c r="C37" s="106" t="s">
        <v>110</v>
      </c>
      <c r="D37" s="107"/>
      <c r="E37" s="107"/>
      <c r="F37" s="107"/>
      <c r="G37" s="107"/>
      <c r="H37" s="108"/>
    </row>
    <row r="38" spans="1:8" x14ac:dyDescent="0.25">
      <c r="A38" s="127" t="s">
        <v>115</v>
      </c>
      <c r="B38" s="128"/>
      <c r="C38" s="86" t="s">
        <v>129</v>
      </c>
      <c r="D38" s="87"/>
      <c r="E38" s="87"/>
      <c r="F38" s="87"/>
      <c r="G38" s="87"/>
      <c r="H38" s="88"/>
    </row>
    <row r="39" spans="1:8" x14ac:dyDescent="0.25">
      <c r="A39" s="129"/>
      <c r="B39" s="130"/>
      <c r="C39" s="89" t="s">
        <v>103</v>
      </c>
      <c r="D39" s="90"/>
      <c r="E39" s="90"/>
      <c r="F39" s="90"/>
      <c r="G39" s="90"/>
      <c r="H39" s="91"/>
    </row>
    <row r="40" spans="1:8" x14ac:dyDescent="0.25">
      <c r="A40" s="129"/>
      <c r="B40" s="130"/>
      <c r="C40" s="89" t="s">
        <v>116</v>
      </c>
      <c r="D40" s="90"/>
      <c r="E40" s="90"/>
      <c r="F40" s="90"/>
      <c r="G40" s="90"/>
      <c r="H40" s="91"/>
    </row>
    <row r="41" spans="1:8" x14ac:dyDescent="0.25">
      <c r="A41" s="129"/>
      <c r="B41" s="130"/>
      <c r="C41" s="89" t="s">
        <v>113</v>
      </c>
      <c r="D41" s="90"/>
      <c r="E41" s="90"/>
      <c r="F41" s="90"/>
      <c r="G41" s="90"/>
      <c r="H41" s="91"/>
    </row>
    <row r="42" spans="1:8" x14ac:dyDescent="0.25">
      <c r="A42" s="129"/>
      <c r="B42" s="130"/>
      <c r="C42" s="89" t="s">
        <v>114</v>
      </c>
      <c r="D42" s="90"/>
      <c r="E42" s="90"/>
      <c r="F42" s="90"/>
      <c r="G42" s="90"/>
      <c r="H42" s="91"/>
    </row>
    <row r="43" spans="1:8" x14ac:dyDescent="0.25">
      <c r="A43" s="129"/>
      <c r="B43" s="130"/>
      <c r="C43" s="89" t="s">
        <v>117</v>
      </c>
      <c r="D43" s="90"/>
      <c r="E43" s="90"/>
      <c r="F43" s="90"/>
      <c r="G43" s="90"/>
      <c r="H43" s="91"/>
    </row>
    <row r="44" spans="1:8" x14ac:dyDescent="0.25">
      <c r="A44" s="129"/>
      <c r="B44" s="130"/>
      <c r="C44" s="89" t="s">
        <v>106</v>
      </c>
      <c r="D44" s="90"/>
      <c r="E44" s="90"/>
      <c r="F44" s="90"/>
      <c r="G44" s="90"/>
      <c r="H44" s="91"/>
    </row>
    <row r="45" spans="1:8" x14ac:dyDescent="0.25">
      <c r="A45" s="129"/>
      <c r="B45" s="130"/>
      <c r="C45" s="89" t="s">
        <v>118</v>
      </c>
      <c r="D45" s="90"/>
      <c r="E45" s="90"/>
      <c r="F45" s="90"/>
      <c r="G45" s="90"/>
      <c r="H45" s="91"/>
    </row>
    <row r="46" spans="1:8" ht="15.75" thickBot="1" x14ac:dyDescent="0.3">
      <c r="A46" s="131"/>
      <c r="B46" s="132"/>
      <c r="C46" s="113" t="s">
        <v>119</v>
      </c>
      <c r="D46" s="114"/>
      <c r="E46" s="114"/>
      <c r="F46" s="114"/>
      <c r="G46" s="114"/>
      <c r="H46" s="115"/>
    </row>
    <row r="47" spans="1:8" x14ac:dyDescent="0.25">
      <c r="A47" s="119" t="s">
        <v>120</v>
      </c>
      <c r="B47" s="120"/>
      <c r="C47" s="86" t="s">
        <v>130</v>
      </c>
      <c r="D47" s="87"/>
      <c r="E47" s="87"/>
      <c r="F47" s="87"/>
      <c r="G47" s="87"/>
      <c r="H47" s="88"/>
    </row>
    <row r="48" spans="1:8" x14ac:dyDescent="0.25">
      <c r="A48" s="121"/>
      <c r="B48" s="122"/>
      <c r="C48" s="89" t="s">
        <v>113</v>
      </c>
      <c r="D48" s="90"/>
      <c r="E48" s="90"/>
      <c r="F48" s="90"/>
      <c r="G48" s="90"/>
      <c r="H48" s="91"/>
    </row>
    <row r="49" spans="1:8" x14ac:dyDescent="0.25">
      <c r="A49" s="121"/>
      <c r="B49" s="122"/>
      <c r="C49" s="89" t="s">
        <v>121</v>
      </c>
      <c r="D49" s="90"/>
      <c r="E49" s="90"/>
      <c r="F49" s="90"/>
      <c r="G49" s="90"/>
      <c r="H49" s="91"/>
    </row>
    <row r="50" spans="1:8" x14ac:dyDescent="0.25">
      <c r="A50" s="121"/>
      <c r="B50" s="122"/>
      <c r="C50" s="89" t="s">
        <v>131</v>
      </c>
      <c r="D50" s="90"/>
      <c r="E50" s="90"/>
      <c r="F50" s="90"/>
      <c r="G50" s="90"/>
      <c r="H50" s="91"/>
    </row>
    <row r="51" spans="1:8" x14ac:dyDescent="0.25">
      <c r="A51" s="121"/>
      <c r="B51" s="122"/>
      <c r="C51" s="89" t="s">
        <v>122</v>
      </c>
      <c r="D51" s="90"/>
      <c r="E51" s="90"/>
      <c r="F51" s="90"/>
      <c r="G51" s="90"/>
      <c r="H51" s="91"/>
    </row>
    <row r="52" spans="1:8" ht="15.75" thickBot="1" x14ac:dyDescent="0.3">
      <c r="A52" s="123"/>
      <c r="B52" s="124"/>
      <c r="C52" s="113" t="s">
        <v>123</v>
      </c>
      <c r="D52" s="114"/>
      <c r="E52" s="114"/>
      <c r="F52" s="114"/>
      <c r="G52" s="114"/>
      <c r="H52" s="115"/>
    </row>
    <row r="53" spans="1:8" x14ac:dyDescent="0.25">
      <c r="A53" s="109" t="s">
        <v>124</v>
      </c>
      <c r="B53" s="110"/>
      <c r="C53" s="86" t="s">
        <v>125</v>
      </c>
      <c r="D53" s="87"/>
      <c r="E53" s="87"/>
      <c r="F53" s="87"/>
      <c r="G53" s="87"/>
      <c r="H53" s="88"/>
    </row>
    <row r="54" spans="1:8" ht="15.75" thickBot="1" x14ac:dyDescent="0.3">
      <c r="A54" s="111"/>
      <c r="B54" s="112"/>
      <c r="C54" s="113" t="s">
        <v>126</v>
      </c>
      <c r="D54" s="114"/>
      <c r="E54" s="114"/>
      <c r="F54" s="114"/>
      <c r="G54" s="114"/>
      <c r="H54" s="115"/>
    </row>
  </sheetData>
  <mergeCells count="61">
    <mergeCell ref="A53:B54"/>
    <mergeCell ref="C53:H53"/>
    <mergeCell ref="C54:H54"/>
    <mergeCell ref="C19:H19"/>
    <mergeCell ref="C45:H45"/>
    <mergeCell ref="C46:H46"/>
    <mergeCell ref="A47:B52"/>
    <mergeCell ref="C47:H47"/>
    <mergeCell ref="C48:H48"/>
    <mergeCell ref="C49:H49"/>
    <mergeCell ref="C50:H50"/>
    <mergeCell ref="C51:H51"/>
    <mergeCell ref="C52:H52"/>
    <mergeCell ref="C37:H37"/>
    <mergeCell ref="A30:B37"/>
    <mergeCell ref="A38:B46"/>
    <mergeCell ref="C43:H43"/>
    <mergeCell ref="C44:H44"/>
    <mergeCell ref="C29:H29"/>
    <mergeCell ref="C30:H30"/>
    <mergeCell ref="C31:H31"/>
    <mergeCell ref="C32:H32"/>
    <mergeCell ref="C33:H33"/>
    <mergeCell ref="C34:H34"/>
    <mergeCell ref="C35:H35"/>
    <mergeCell ref="C36:H36"/>
    <mergeCell ref="C38:H38"/>
    <mergeCell ref="C39:H39"/>
    <mergeCell ref="C40:H40"/>
    <mergeCell ref="C41:H41"/>
    <mergeCell ref="C42:H42"/>
    <mergeCell ref="D15:H15"/>
    <mergeCell ref="C16:H16"/>
    <mergeCell ref="C17:H17"/>
    <mergeCell ref="C23:H23"/>
    <mergeCell ref="C24:H24"/>
    <mergeCell ref="A18:B29"/>
    <mergeCell ref="C18:H18"/>
    <mergeCell ref="C20:H20"/>
    <mergeCell ref="C21:H21"/>
    <mergeCell ref="C22:H22"/>
    <mergeCell ref="C28:H28"/>
    <mergeCell ref="C25:H25"/>
    <mergeCell ref="C26:H26"/>
    <mergeCell ref="C27:H27"/>
    <mergeCell ref="A1:H1"/>
    <mergeCell ref="C2:H2"/>
    <mergeCell ref="C3:H3"/>
    <mergeCell ref="D4:H4"/>
    <mergeCell ref="A9:B17"/>
    <mergeCell ref="C9:H9"/>
    <mergeCell ref="C10:H10"/>
    <mergeCell ref="C11:H11"/>
    <mergeCell ref="C12:H12"/>
    <mergeCell ref="D5:H5"/>
    <mergeCell ref="D6:H6"/>
    <mergeCell ref="D7:H7"/>
    <mergeCell ref="D8:H8"/>
    <mergeCell ref="A2:B8"/>
    <mergeCell ref="D13:H13"/>
    <mergeCell ref="D14:H14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Расходы</vt:lpstr>
      <vt:lpstr>Работы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artyom.orlov</dc:creator>
  <cp:lastModifiedBy>Глухих Алена Сергеевна</cp:lastModifiedBy>
  <dcterms:created xsi:type="dcterms:W3CDTF">2015-06-05T18:19:34Z</dcterms:created>
  <dcterms:modified xsi:type="dcterms:W3CDTF">2022-10-18T04:01:02Z</dcterms:modified>
</cp:coreProperties>
</file>